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7\保存用$\LIB_NAS1\NAS(作業用・保存用）\保存用\●子ども読書推進担当\各種所蔵リスト\所蔵リスト\"/>
    </mc:Choice>
  </mc:AlternateContent>
  <bookViews>
    <workbookView xWindow="0" yWindow="0" windowWidth="20490" windowHeight="7530"/>
  </bookViews>
  <sheets>
    <sheet name="TifTilListDATA_CSV_201709071237" sheetId="1" r:id="rId1"/>
  </sheets>
  <calcPr calcId="162913"/>
</workbook>
</file>

<file path=xl/calcChain.xml><?xml version="1.0" encoding="utf-8"?>
<calcChain xmlns="http://schemas.openxmlformats.org/spreadsheetml/2006/main">
  <c r="B19" i="1" l="1"/>
  <c r="C26" i="1" l="1"/>
  <c r="C25" i="1"/>
  <c r="C24" i="1"/>
  <c r="C23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B5" i="1" l="1"/>
  <c r="D5" i="1"/>
  <c r="B6" i="1"/>
  <c r="D6" i="1"/>
  <c r="B7" i="1"/>
  <c r="D7" i="1"/>
  <c r="B8" i="1"/>
  <c r="D8" i="1"/>
  <c r="B9" i="1"/>
  <c r="D9" i="1"/>
  <c r="B10" i="1"/>
  <c r="D10" i="1"/>
  <c r="B11" i="1"/>
  <c r="D11" i="1"/>
  <c r="B12" i="1"/>
  <c r="D12" i="1"/>
  <c r="B13" i="1"/>
  <c r="D13" i="1"/>
  <c r="B14" i="1"/>
  <c r="D14" i="1"/>
  <c r="B15" i="1"/>
  <c r="D15" i="1"/>
  <c r="B16" i="1"/>
  <c r="D16" i="1"/>
  <c r="B17" i="1"/>
  <c r="D17" i="1"/>
  <c r="B18" i="1"/>
  <c r="D18" i="1"/>
  <c r="D19" i="1"/>
  <c r="B23" i="1"/>
  <c r="D23" i="1"/>
  <c r="B24" i="1"/>
  <c r="D24" i="1"/>
  <c r="B25" i="1"/>
  <c r="D25" i="1"/>
  <c r="B26" i="1"/>
  <c r="D26" i="1"/>
</calcChain>
</file>

<file path=xl/sharedStrings.xml><?xml version="1.0" encoding="utf-8"?>
<sst xmlns="http://schemas.openxmlformats.org/spreadsheetml/2006/main" count="41" uniqueCount="17">
  <si>
    <t>山梨県立図書館所蔵パネルシアターリスト</t>
    <phoneticPr fontId="18"/>
  </si>
  <si>
    <t>請求記号</t>
    <phoneticPr fontId="18"/>
  </si>
  <si>
    <t>書名</t>
    <phoneticPr fontId="18"/>
  </si>
  <si>
    <t>出版社</t>
    <phoneticPr fontId="18"/>
  </si>
  <si>
    <t>資料番号</t>
    <phoneticPr fontId="18"/>
  </si>
  <si>
    <t>G/パネ</t>
    <phoneticPr fontId="18"/>
  </si>
  <si>
    <t>G/パネ</t>
    <phoneticPr fontId="18"/>
  </si>
  <si>
    <t>○</t>
    <phoneticPr fontId="18"/>
  </si>
  <si>
    <t>○</t>
    <phoneticPr fontId="18"/>
  </si>
  <si>
    <t>ブラック
シアター</t>
    <phoneticPr fontId="18"/>
  </si>
  <si>
    <t>&lt;パネルシアター&gt;にじいろのさかな</t>
    <phoneticPr fontId="18"/>
  </si>
  <si>
    <t>&lt;パネルシアター&gt;パパ、お月さまとって！</t>
    <rPh sb="13" eb="14">
      <t>ツキ</t>
    </rPh>
    <phoneticPr fontId="18"/>
  </si>
  <si>
    <t>&lt;パネルシアター&gt;はらぺこあおむし</t>
    <phoneticPr fontId="18"/>
  </si>
  <si>
    <t>0400262275</t>
    <phoneticPr fontId="18"/>
  </si>
  <si>
    <t>学研教育みらい</t>
    <rPh sb="0" eb="2">
      <t>ガッケン</t>
    </rPh>
    <rPh sb="2" eb="4">
      <t>キョウイク</t>
    </rPh>
    <phoneticPr fontId="18"/>
  </si>
  <si>
    <t>0400262283</t>
    <phoneticPr fontId="18"/>
  </si>
  <si>
    <t>0400262267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</si>
</sst>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10" xfId="0" applyFont="1" applyBorder="1">
      <alignment vertical="center"/>
    </xf>
    <xf numFmtId="0" fontId="19" fillId="0" borderId="0" xfId="0" applyFont="1">
      <alignment vertical="center"/>
    </xf>
    <xf numFmtId="49" fontId="19" fillId="0" borderId="10" xfId="0" applyNumberFormat="1" applyFont="1" applyBorder="1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19" fillId="33" borderId="10" xfId="0" applyFont="1" applyFill="1" applyBorder="1">
      <alignment vertical="center"/>
    </xf>
    <xf numFmtId="0" fontId="19" fillId="33" borderId="10" xfId="0" applyFont="1" applyFill="1" applyBorder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zoomScaleNormal="100" workbookViewId="0">
      <selection activeCell="B28" sqref="B28"/>
    </sheetView>
  </sheetViews>
  <sheetFormatPr defaultRowHeight="13.5" x14ac:dyDescent="0.15"/>
  <cols>
    <col min="1" max="1" width="3.5" bestFit="1" customWidth="1"/>
    <col min="2" max="2" width="57.25" bestFit="1" customWidth="1"/>
    <col min="3" max="3" width="14.75" customWidth="1"/>
    <col min="4" max="4" width="13.25" bestFit="1" customWidth="1"/>
    <col min="5" max="5" width="10" customWidth="1"/>
    <col min="6" max="6" width="9.875" bestFit="1" customWidth="1"/>
    <col min="17" max="17" width="51.875" bestFit="1" customWidth="1"/>
  </cols>
  <sheetData>
    <row r="2" spans="1:6" ht="18.75" x14ac:dyDescent="0.15">
      <c r="B2" s="2" t="s">
        <v>0</v>
      </c>
    </row>
    <row r="3" spans="1:6" ht="18.75" x14ac:dyDescent="0.15">
      <c r="B3" s="2"/>
    </row>
    <row r="4" spans="1:6" ht="37.5" x14ac:dyDescent="0.15">
      <c r="A4" s="5"/>
      <c r="B4" s="6" t="s">
        <v>2</v>
      </c>
      <c r="C4" s="6" t="s">
        <v>3</v>
      </c>
      <c r="D4" s="6" t="s">
        <v>4</v>
      </c>
      <c r="E4" s="6" t="s">
        <v>1</v>
      </c>
      <c r="F4" s="7" t="s">
        <v>9</v>
      </c>
    </row>
    <row r="5" spans="1:6" ht="18.75" x14ac:dyDescent="0.15">
      <c r="A5" s="4">
        <v>1</v>
      </c>
      <c r="B5" s="1" t="str">
        <f>"&lt;パネルシアター&gt;赤ずきんちゃん"</f>
        <v>&lt;パネルシアター&gt;赤ずきんちゃん</v>
      </c>
      <c r="C5" s="1" t="str">
        <f>"メイト"</f>
        <v>メイト</v>
      </c>
      <c r="D5" s="3" t="str">
        <f>"0400243309"</f>
        <v>0400243309</v>
      </c>
      <c r="E5" s="3" t="s">
        <v>6</v>
      </c>
      <c r="F5" s="4"/>
    </row>
    <row r="6" spans="1:6" ht="18.75" x14ac:dyDescent="0.15">
      <c r="A6" s="4">
        <v>2</v>
      </c>
      <c r="B6" s="1" t="str">
        <f>"&lt;パネルシアター&gt;大きなだいこん"</f>
        <v>&lt;パネルシアター&gt;大きなだいこん</v>
      </c>
      <c r="C6" s="1" t="str">
        <f>"メイト"</f>
        <v>メイト</v>
      </c>
      <c r="D6" s="3" t="str">
        <f>"0400251773"</f>
        <v>0400251773</v>
      </c>
      <c r="E6" s="3" t="s">
        <v>5</v>
      </c>
      <c r="F6" s="4"/>
    </row>
    <row r="7" spans="1:6" ht="18.75" x14ac:dyDescent="0.15">
      <c r="A7" s="4">
        <v>3</v>
      </c>
      <c r="B7" s="1" t="str">
        <f>"&lt;パネルシアター&gt;おもちゃのチャチャチャ"</f>
        <v>&lt;パネルシアター&gt;おもちゃのチャチャチャ</v>
      </c>
      <c r="C7" s="1" t="str">
        <f>"メイト"</f>
        <v>メイト</v>
      </c>
      <c r="D7" s="3" t="str">
        <f>"0400243267"</f>
        <v>0400243267</v>
      </c>
      <c r="E7" s="3" t="s">
        <v>5</v>
      </c>
      <c r="F7" s="4" t="s">
        <v>7</v>
      </c>
    </row>
    <row r="8" spans="1:6" ht="18.75" x14ac:dyDescent="0.15">
      <c r="A8" s="4">
        <v>4</v>
      </c>
      <c r="B8" s="1" t="str">
        <f>"&lt;パネルシアター&gt;かさじぞう"</f>
        <v>&lt;パネルシアター&gt;かさじぞう</v>
      </c>
      <c r="C8" s="1" t="str">
        <f>"メイト"</f>
        <v>メイト</v>
      </c>
      <c r="D8" s="3" t="str">
        <f>"0400243291"</f>
        <v>0400243291</v>
      </c>
      <c r="E8" s="3" t="s">
        <v>5</v>
      </c>
      <c r="F8" s="4"/>
    </row>
    <row r="9" spans="1:6" ht="18.75" x14ac:dyDescent="0.15">
      <c r="A9" s="4">
        <v>5</v>
      </c>
      <c r="B9" s="1" t="str">
        <f>"&lt;パネルシアター&gt;カレーライス号"</f>
        <v>&lt;パネルシアター&gt;カレーライス号</v>
      </c>
      <c r="C9" s="1" t="str">
        <f>"アイ企画"</f>
        <v>アイ企画</v>
      </c>
      <c r="D9" s="3" t="str">
        <f>"0400243283"</f>
        <v>0400243283</v>
      </c>
      <c r="E9" s="3" t="s">
        <v>5</v>
      </c>
      <c r="F9" s="4"/>
    </row>
    <row r="10" spans="1:6" ht="18.75" x14ac:dyDescent="0.15">
      <c r="A10" s="4">
        <v>6</v>
      </c>
      <c r="B10" s="1" t="str">
        <f>"&lt;パネルシアター&gt;こいのぼり"</f>
        <v>&lt;パネルシアター&gt;こいのぼり</v>
      </c>
      <c r="C10" s="1" t="str">
        <f t="shared" ref="C10:C16" si="0">"メイト"</f>
        <v>メイト</v>
      </c>
      <c r="D10" s="3" t="str">
        <f>"0400251799"</f>
        <v>0400251799</v>
      </c>
      <c r="E10" s="3" t="s">
        <v>5</v>
      </c>
      <c r="F10" s="4"/>
    </row>
    <row r="11" spans="1:6" ht="18.75" x14ac:dyDescent="0.15">
      <c r="A11" s="4">
        <v>7</v>
      </c>
      <c r="B11" s="1" t="str">
        <f>"&lt;パネルシアター&gt;さるかに合戦"</f>
        <v>&lt;パネルシアター&gt;さるかに合戦</v>
      </c>
      <c r="C11" s="1" t="str">
        <f t="shared" si="0"/>
        <v>メイト</v>
      </c>
      <c r="D11" s="3" t="str">
        <f>"0400243242"</f>
        <v>0400243242</v>
      </c>
      <c r="E11" s="3" t="s">
        <v>5</v>
      </c>
      <c r="F11" s="4"/>
    </row>
    <row r="12" spans="1:6" ht="18.75" x14ac:dyDescent="0.15">
      <c r="A12" s="4">
        <v>8</v>
      </c>
      <c r="B12" s="1" t="str">
        <f>"&lt;パネルシアター&gt;サンタが町にやってくる"</f>
        <v>&lt;パネルシアター&gt;サンタが町にやってくる</v>
      </c>
      <c r="C12" s="1" t="str">
        <f t="shared" si="0"/>
        <v>メイト</v>
      </c>
      <c r="D12" s="3" t="str">
        <f>"0400251757"</f>
        <v>0400251757</v>
      </c>
      <c r="E12" s="3" t="s">
        <v>5</v>
      </c>
      <c r="F12" s="4" t="s">
        <v>8</v>
      </c>
    </row>
    <row r="13" spans="1:6" ht="18.75" x14ac:dyDescent="0.15">
      <c r="A13" s="4">
        <v>9</v>
      </c>
      <c r="B13" s="1" t="str">
        <f>"&lt;パネルシアター&gt;しゃぼん玉とばせ"</f>
        <v>&lt;パネルシアター&gt;しゃぼん玉とばせ</v>
      </c>
      <c r="C13" s="1" t="str">
        <f t="shared" si="0"/>
        <v>メイト</v>
      </c>
      <c r="D13" s="3" t="str">
        <f>"0400243234"</f>
        <v>0400243234</v>
      </c>
      <c r="E13" s="3" t="s">
        <v>5</v>
      </c>
      <c r="F13" s="4"/>
    </row>
    <row r="14" spans="1:6" ht="18.75" x14ac:dyDescent="0.15">
      <c r="A14" s="4">
        <v>10</v>
      </c>
      <c r="B14" s="1" t="str">
        <f>"&lt;パネルシアター&gt;十二支のおはなし"</f>
        <v>&lt;パネルシアター&gt;十二支のおはなし</v>
      </c>
      <c r="C14" s="1" t="str">
        <f t="shared" si="0"/>
        <v>メイト</v>
      </c>
      <c r="D14" s="3" t="str">
        <f>"0400251807"</f>
        <v>0400251807</v>
      </c>
      <c r="E14" s="3" t="s">
        <v>5</v>
      </c>
      <c r="F14" s="4"/>
    </row>
    <row r="15" spans="1:6" ht="18.75" x14ac:dyDescent="0.15">
      <c r="A15" s="4">
        <v>11</v>
      </c>
      <c r="B15" s="1" t="str">
        <f>"&lt;パネルシアター&gt;せつぶん"</f>
        <v>&lt;パネルシアター&gt;せつぶん</v>
      </c>
      <c r="C15" s="1" t="str">
        <f t="shared" si="0"/>
        <v>メイト</v>
      </c>
      <c r="D15" s="3" t="str">
        <f>"0400251716"</f>
        <v>0400251716</v>
      </c>
      <c r="E15" s="3" t="s">
        <v>5</v>
      </c>
      <c r="F15" s="4"/>
    </row>
    <row r="16" spans="1:6" ht="18.75" x14ac:dyDescent="0.15">
      <c r="A16" s="4">
        <v>12</v>
      </c>
      <c r="B16" s="1" t="str">
        <f>"&lt;パネルシアター&gt;たなばた"</f>
        <v>&lt;パネルシアター&gt;たなばた</v>
      </c>
      <c r="C16" s="1" t="str">
        <f t="shared" si="0"/>
        <v>メイト</v>
      </c>
      <c r="D16" s="3" t="str">
        <f>"0400243259"</f>
        <v>0400243259</v>
      </c>
      <c r="E16" s="3" t="s">
        <v>5</v>
      </c>
      <c r="F16" s="4" t="s">
        <v>8</v>
      </c>
    </row>
    <row r="17" spans="1:6" ht="18.75" x14ac:dyDescent="0.15">
      <c r="A17" s="4">
        <v>13</v>
      </c>
      <c r="B17" s="1" t="str">
        <f>"&lt;パネルシアター&gt;食べ物クイズなにがはいっているのかな?"</f>
        <v>&lt;パネルシアター&gt;食べ物クイズなにがはいっているのかな?</v>
      </c>
      <c r="C17" s="1" t="str">
        <f>"埼玉福祉会"</f>
        <v>埼玉福祉会</v>
      </c>
      <c r="D17" s="3" t="str">
        <f>"0400251781"</f>
        <v>0400251781</v>
      </c>
      <c r="E17" s="3" t="s">
        <v>5</v>
      </c>
      <c r="F17" s="4"/>
    </row>
    <row r="18" spans="1:6" ht="18.75" x14ac:dyDescent="0.15">
      <c r="A18" s="4">
        <v>14</v>
      </c>
      <c r="B18" s="1" t="str">
        <f>"&lt;パネルシアター&gt;だれでしょう"</f>
        <v>&lt;パネルシアター&gt;だれでしょう</v>
      </c>
      <c r="C18" s="1" t="str">
        <f t="shared" ref="C18:C26" si="1">"メイト"</f>
        <v>メイト</v>
      </c>
      <c r="D18" s="3" t="str">
        <f>"0400251732"</f>
        <v>0400251732</v>
      </c>
      <c r="E18" s="3" t="s">
        <v>5</v>
      </c>
      <c r="F18" s="4"/>
    </row>
    <row r="19" spans="1:6" ht="18.75" x14ac:dyDescent="0.15">
      <c r="A19" s="4">
        <v>15</v>
      </c>
      <c r="B19" s="1" t="str">
        <f>"&lt;パネルシアター&gt;どこでねるの"</f>
        <v>&lt;パネルシアター&gt;どこでねるの</v>
      </c>
      <c r="C19" s="1" t="str">
        <f t="shared" si="1"/>
        <v>メイト</v>
      </c>
      <c r="D19" s="3" t="str">
        <f>"0400251765"</f>
        <v>0400251765</v>
      </c>
      <c r="E19" s="3" t="s">
        <v>5</v>
      </c>
      <c r="F19" s="4" t="s">
        <v>8</v>
      </c>
    </row>
    <row r="20" spans="1:6" ht="18.75" x14ac:dyDescent="0.15">
      <c r="A20" s="4">
        <v>16</v>
      </c>
      <c r="B20" s="1" t="s">
        <v>10</v>
      </c>
      <c r="C20" s="1" t="s">
        <v>14</v>
      </c>
      <c r="D20" s="3" t="s">
        <v>15</v>
      </c>
      <c r="E20" s="3" t="s">
        <v>5</v>
      </c>
      <c r="F20" s="4"/>
    </row>
    <row r="21" spans="1:6" ht="18.75" x14ac:dyDescent="0.15">
      <c r="A21" s="4">
        <v>17</v>
      </c>
      <c r="B21" s="1" t="s">
        <v>11</v>
      </c>
      <c r="C21" s="1" t="s">
        <v>14</v>
      </c>
      <c r="D21" s="3" t="s">
        <v>13</v>
      </c>
      <c r="E21" s="3" t="s">
        <v>5</v>
      </c>
      <c r="F21" s="4"/>
    </row>
    <row r="22" spans="1:6" ht="18.75" x14ac:dyDescent="0.15">
      <c r="A22" s="4">
        <v>18</v>
      </c>
      <c r="B22" s="1" t="s">
        <v>12</v>
      </c>
      <c r="C22" s="1" t="s">
        <v>14</v>
      </c>
      <c r="D22" s="3" t="s">
        <v>16</v>
      </c>
      <c r="E22" s="3" t="s">
        <v>5</v>
      </c>
      <c r="F22" s="4"/>
    </row>
    <row r="23" spans="1:6" ht="18.75" x14ac:dyDescent="0.15">
      <c r="A23" s="4">
        <v>19</v>
      </c>
      <c r="B23" s="1" t="str">
        <f>"&lt;パネルシアター&gt;ひなまつり"</f>
        <v>&lt;パネルシアター&gt;ひなまつり</v>
      </c>
      <c r="C23" s="1" t="str">
        <f t="shared" si="1"/>
        <v>メイト</v>
      </c>
      <c r="D23" s="3" t="str">
        <f>"0400251740"</f>
        <v>0400251740</v>
      </c>
      <c r="E23" s="3" t="s">
        <v>5</v>
      </c>
      <c r="F23" s="4"/>
    </row>
    <row r="24" spans="1:6" ht="18.75" x14ac:dyDescent="0.15">
      <c r="A24" s="4">
        <v>20</v>
      </c>
      <c r="B24" s="1" t="str">
        <f>"&lt;パネルシアター&gt;まるい卵"</f>
        <v>&lt;パネルシアター&gt;まるい卵</v>
      </c>
      <c r="C24" s="1" t="str">
        <f t="shared" si="1"/>
        <v>メイト</v>
      </c>
      <c r="D24" s="3" t="str">
        <f>"0400251724"</f>
        <v>0400251724</v>
      </c>
      <c r="E24" s="3" t="s">
        <v>5</v>
      </c>
      <c r="F24" s="4"/>
    </row>
    <row r="25" spans="1:6" ht="18.75" x14ac:dyDescent="0.15">
      <c r="A25" s="4">
        <v>21</v>
      </c>
      <c r="B25" s="1" t="str">
        <f>"&lt;パネルシアター&gt;まんまるさん"</f>
        <v>&lt;パネルシアター&gt;まんまるさん</v>
      </c>
      <c r="C25" s="1" t="str">
        <f t="shared" si="1"/>
        <v>メイト</v>
      </c>
      <c r="D25" s="3" t="str">
        <f>"0400243275"</f>
        <v>0400243275</v>
      </c>
      <c r="E25" s="3" t="s">
        <v>5</v>
      </c>
      <c r="F25" s="4"/>
    </row>
    <row r="26" spans="1:6" ht="18.75" x14ac:dyDescent="0.15">
      <c r="A26" s="4">
        <v>22</v>
      </c>
      <c r="B26" s="1" t="str">
        <f>"&lt;パネルシアター&gt;ワン太くんのお弁当づくり"</f>
        <v>&lt;パネルシアター&gt;ワン太くんのお弁当づくり</v>
      </c>
      <c r="C26" s="1" t="str">
        <f t="shared" si="1"/>
        <v>メイト</v>
      </c>
      <c r="D26" s="3" t="str">
        <f>"0400251815"</f>
        <v>0400251815</v>
      </c>
      <c r="E26" s="3" t="s">
        <v>5</v>
      </c>
      <c r="F26" s="4"/>
    </row>
  </sheetData>
  <phoneticPr fontId="18"/>
  <pageMargins left="0.98425196850393704" right="0.9842519685039370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TifTilListDATA_CSV_201709071237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yamagyod003u</dc:creator>
  <cp:lastModifiedBy>adminlib</cp:lastModifiedBy>
  <cp:lastPrinted>2019-07-17T09:43:27Z</cp:lastPrinted>
  <dcterms:created xsi:type="dcterms:W3CDTF">2017-09-07T03:42:05Z</dcterms:created>
  <dcterms:modified xsi:type="dcterms:W3CDTF">2020-03-04T02:07:22Z</dcterms:modified>
</cp:coreProperties>
</file>